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обяз раб" sheetId="1" r:id="rId1"/>
  </sheets>
  <definedNames>
    <definedName name="Excel_BuiltIn_Print_Area_3">#REF!</definedName>
    <definedName name="_xlnm.Print_Area" localSheetId="0">'обяз раб'!$A$1:$Y$48</definedName>
  </definedNames>
  <calcPr fullCalcOnLoad="1"/>
</workbook>
</file>

<file path=xl/sharedStrings.xml><?xml version="1.0" encoding="utf-8"?>
<sst xmlns="http://schemas.openxmlformats.org/spreadsheetml/2006/main" count="157" uniqueCount="65">
  <si>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</si>
  <si>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</si>
  <si>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</si>
  <si>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</si>
  <si>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</si>
  <si>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</si>
  <si>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</si>
  <si>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</si>
  <si>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</si>
  <si>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</si>
  <si>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</si>
  <si>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</si>
  <si>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</si>
  <si>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</si>
  <si>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</si>
  <si>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</si>
  <si>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</si>
  <si>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</si>
  <si>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</si>
  <si>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</si>
  <si>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</si>
  <si>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</si>
  <si>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</si>
  <si>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</si>
  <si>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по мере необходимости в течение 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</si>
  <si>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</si>
  <si>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</si>
  <si>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</si>
  <si>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</si>
  <si>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</si>
  <si>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</si>
  <si>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</si>
  <si>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</si>
  <si>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</si>
  <si>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</si>
  <si>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</si>
  <si>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</si>
  <si>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</si>
  <si>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</si>
  <si>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</si>
  <si>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</si>
  <si>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</si>
  <si>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</si>
  <si>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</si>
  <si>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</si>
  <si>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без центр отопл с водопр канализ</t>
  </si>
  <si>
    <t>Лот № 1</t>
  </si>
  <si>
    <t>пр. Ломоносова, 183, корп.5</t>
  </si>
  <si>
    <t>ул. Логинова, 72</t>
  </si>
  <si>
    <t>ул. Самойло, 24</t>
  </si>
  <si>
    <t>ул. Свободы, 61, корп. 1</t>
  </si>
  <si>
    <t>ул. Карла Маркса, 45</t>
  </si>
  <si>
    <t>ул. Карла Маркса, 43</t>
  </si>
  <si>
    <t>двухэтажные деревянные здания без центр отопл с газосн</t>
  </si>
  <si>
    <t>дерев благоустр без газа с электроплитами</t>
  </si>
  <si>
    <t>ул. Теснанова, 5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</si>
  <si>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</si>
  <si>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</si>
  <si>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</si>
  <si>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VI. Расходы по управлению МКД</t>
  </si>
  <si>
    <t xml:space="preserve">Стоимость на 1 кв. м. общей площади жилого помещения (руб./мес.)  (размер платы в месяц на 1 кв. м.) </t>
  </si>
  <si>
    <t>Жилой район Октябрьский территориальный округ</t>
  </si>
  <si>
    <t>к Извещению и документации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</si>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</sst>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164" fontId="2" fillId="0" borderId="0" xfId="0" applyNumberFormat="1" applyFont="1" applyAlignment="1">
      <alignment/>
    </xf>
    <xf numFmtId="49" fontId="3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SheetLayoutView="100" zoomScalePageLayoutView="0" workbookViewId="0" topLeftCell="A1">
      <pane xSplit="6" ySplit="9" topLeftCell="G13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M2" sqref="M2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3" width="21.00390625" style="18" customWidth="1"/>
    <col min="14" max="14" width="6.75390625" style="18" hidden="1" customWidth="1"/>
    <col min="15" max="15" width="5.75390625" style="18" customWidth="1"/>
    <col min="16" max="16" width="8.875" style="18" bestFit="1" customWidth="1"/>
    <col min="17" max="17" width="9.25390625" style="18" customWidth="1"/>
    <col min="18" max="18" width="21.125" style="18" customWidth="1"/>
    <col min="19" max="19" width="0.12890625" style="18" customWidth="1"/>
    <col min="20" max="20" width="6.00390625" style="18" customWidth="1"/>
    <col min="21" max="21" width="11.75390625" style="18" customWidth="1"/>
    <col min="22" max="22" width="21.00390625" style="18" customWidth="1"/>
    <col min="23" max="23" width="6.75390625" style="18" hidden="1" customWidth="1"/>
    <col min="24" max="24" width="5.75390625" style="18" customWidth="1"/>
    <col min="25" max="25" width="9.875" style="18" bestFit="1" customWidth="1"/>
    <col min="26" max="87" width="9.125" style="1" customWidth="1"/>
  </cols>
  <sheetData>
    <row r="1" spans="1:13" ht="16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M1" s="55" t="s">
        <v>64</v>
      </c>
    </row>
    <row r="2" spans="1:13" ht="16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M2" s="56" t="s">
        <v>62</v>
      </c>
    </row>
    <row r="3" spans="1:13" ht="16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M3" s="56" t="s">
        <v>63</v>
      </c>
    </row>
    <row r="4" spans="1:9" ht="16.5" customHeight="1">
      <c r="A4" s="69" t="s">
        <v>31</v>
      </c>
      <c r="B4" s="69"/>
      <c r="C4" s="69"/>
      <c r="D4" s="69"/>
      <c r="E4" s="69"/>
      <c r="F4" s="69"/>
      <c r="G4" s="69"/>
      <c r="H4" s="69"/>
      <c r="I4" s="69"/>
    </row>
    <row r="5" spans="1:25" ht="16.5" customHeight="1">
      <c r="A5" s="2"/>
      <c r="B5" s="2"/>
      <c r="C5" s="2"/>
      <c r="D5" s="2"/>
      <c r="E5" s="2"/>
      <c r="F5" s="2"/>
      <c r="G5" s="2"/>
      <c r="H5" s="2"/>
      <c r="I5" s="19"/>
      <c r="M5" s="19"/>
      <c r="N5" s="19"/>
      <c r="O5" s="19"/>
      <c r="P5" s="19"/>
      <c r="V5" s="19"/>
      <c r="W5" s="19"/>
      <c r="X5" s="19"/>
      <c r="Y5" s="19"/>
    </row>
    <row r="6" spans="1:2" ht="12.75">
      <c r="A6" s="3" t="s">
        <v>46</v>
      </c>
      <c r="B6" s="3" t="s">
        <v>61</v>
      </c>
    </row>
    <row r="7" spans="1:25" ht="18" customHeight="1">
      <c r="A7" s="59" t="s">
        <v>3</v>
      </c>
      <c r="B7" s="59"/>
      <c r="C7" s="59"/>
      <c r="D7" s="59"/>
      <c r="E7" s="59"/>
      <c r="F7" s="59"/>
      <c r="G7" s="57" t="s">
        <v>30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35.25" customHeight="1">
      <c r="A8" s="59"/>
      <c r="B8" s="59"/>
      <c r="C8" s="59"/>
      <c r="D8" s="59"/>
      <c r="E8" s="59"/>
      <c r="F8" s="60"/>
      <c r="G8" s="61" t="s">
        <v>4</v>
      </c>
      <c r="H8" s="61"/>
      <c r="I8" s="61"/>
      <c r="J8" s="61"/>
      <c r="K8" s="61"/>
      <c r="L8" s="61"/>
      <c r="M8" s="62" t="s">
        <v>45</v>
      </c>
      <c r="N8" s="62"/>
      <c r="O8" s="62"/>
      <c r="P8" s="62"/>
      <c r="Q8" s="62"/>
      <c r="R8" s="63" t="s">
        <v>53</v>
      </c>
      <c r="S8" s="64"/>
      <c r="T8" s="64"/>
      <c r="U8" s="65"/>
      <c r="V8" s="76" t="s">
        <v>54</v>
      </c>
      <c r="W8" s="77"/>
      <c r="X8" s="77"/>
      <c r="Y8" s="77"/>
    </row>
    <row r="9" spans="1:25" s="5" customFormat="1" ht="45">
      <c r="A9" s="59"/>
      <c r="B9" s="59"/>
      <c r="C9" s="59"/>
      <c r="D9" s="59"/>
      <c r="E9" s="59"/>
      <c r="F9" s="59"/>
      <c r="G9" s="43" t="s">
        <v>5</v>
      </c>
      <c r="H9" s="44" t="s">
        <v>6</v>
      </c>
      <c r="I9" s="42" t="s">
        <v>7</v>
      </c>
      <c r="J9" s="42" t="s">
        <v>47</v>
      </c>
      <c r="K9" s="42" t="s">
        <v>48</v>
      </c>
      <c r="L9" s="42" t="s">
        <v>49</v>
      </c>
      <c r="M9" s="41" t="s">
        <v>5</v>
      </c>
      <c r="N9" s="42" t="s">
        <v>6</v>
      </c>
      <c r="O9" s="42" t="s">
        <v>7</v>
      </c>
      <c r="P9" s="42" t="s">
        <v>50</v>
      </c>
      <c r="Q9" s="42" t="s">
        <v>51</v>
      </c>
      <c r="R9" s="21" t="s">
        <v>5</v>
      </c>
      <c r="S9" s="20" t="s">
        <v>6</v>
      </c>
      <c r="T9" s="20" t="s">
        <v>7</v>
      </c>
      <c r="U9" s="20" t="s">
        <v>52</v>
      </c>
      <c r="V9" s="41" t="s">
        <v>5</v>
      </c>
      <c r="W9" s="42" t="s">
        <v>6</v>
      </c>
      <c r="X9" s="42" t="s">
        <v>7</v>
      </c>
      <c r="Y9" s="42" t="s">
        <v>55</v>
      </c>
    </row>
    <row r="10" spans="1:25" ht="12.75">
      <c r="A10" s="68" t="s">
        <v>8</v>
      </c>
      <c r="B10" s="68"/>
      <c r="C10" s="68"/>
      <c r="D10" s="68"/>
      <c r="E10" s="68"/>
      <c r="F10" s="68"/>
      <c r="G10" s="7"/>
      <c r="H10" s="8">
        <f>SUM(H11:H14)</f>
        <v>0</v>
      </c>
      <c r="I10" s="45">
        <f>SUM(I11:I14)</f>
        <v>0</v>
      </c>
      <c r="J10" s="23">
        <f>SUM(J11:J14)</f>
        <v>0</v>
      </c>
      <c r="K10" s="23">
        <f>SUM(K11:K14)</f>
        <v>0</v>
      </c>
      <c r="L10" s="23">
        <f>SUM(L11:L14)</f>
        <v>0</v>
      </c>
      <c r="M10" s="24"/>
      <c r="N10" s="22">
        <f>SUM(N11:N14)</f>
        <v>0</v>
      </c>
      <c r="O10" s="50">
        <f>SUM(O11:O14)</f>
        <v>0</v>
      </c>
      <c r="P10" s="23">
        <f>SUM(P11:P14)</f>
        <v>0</v>
      </c>
      <c r="Q10" s="23">
        <f>SUM(Q11:Q14)</f>
        <v>0</v>
      </c>
      <c r="R10" s="24"/>
      <c r="S10" s="22">
        <f>SUM(S11:S14)</f>
        <v>0</v>
      </c>
      <c r="T10" s="50">
        <f>SUM(T11:T14)</f>
        <v>0</v>
      </c>
      <c r="U10" s="23">
        <v>0</v>
      </c>
      <c r="V10" s="24"/>
      <c r="W10" s="22">
        <f>SUM(W11:W14)</f>
        <v>0</v>
      </c>
      <c r="X10" s="45">
        <f>SUM(X11:X14)</f>
        <v>0</v>
      </c>
      <c r="Y10" s="23">
        <f>SUM(Y11:Y14)</f>
        <v>0</v>
      </c>
    </row>
    <row r="11" spans="1:25" ht="12.75">
      <c r="A11" s="66" t="s">
        <v>9</v>
      </c>
      <c r="B11" s="66"/>
      <c r="C11" s="66"/>
      <c r="D11" s="66"/>
      <c r="E11" s="66"/>
      <c r="F11" s="66"/>
      <c r="G11" s="9" t="s">
        <v>10</v>
      </c>
      <c r="H11" s="10">
        <v>0</v>
      </c>
      <c r="I11" s="12">
        <v>0</v>
      </c>
      <c r="J11" s="26">
        <f>$H$40*$H$11/100*12*J39</f>
        <v>0</v>
      </c>
      <c r="K11" s="26">
        <f>$H$40*$H$11/100*12*K39</f>
        <v>0</v>
      </c>
      <c r="L11" s="26">
        <f>$H$40*$H$11/100*12*L39</f>
        <v>0</v>
      </c>
      <c r="M11" s="27" t="s">
        <v>10</v>
      </c>
      <c r="N11" s="25">
        <v>0</v>
      </c>
      <c r="O11" s="51">
        <v>0</v>
      </c>
      <c r="P11" s="26">
        <f>$H$40*$H$11/100*12*P39</f>
        <v>0</v>
      </c>
      <c r="Q11" s="26">
        <f>$H$40*$H$11/100*12*Q39</f>
        <v>0</v>
      </c>
      <c r="R11" s="27" t="s">
        <v>10</v>
      </c>
      <c r="S11" s="25">
        <v>0</v>
      </c>
      <c r="T11" s="51">
        <v>0</v>
      </c>
      <c r="U11" s="26">
        <v>0</v>
      </c>
      <c r="V11" s="27" t="s">
        <v>10</v>
      </c>
      <c r="W11" s="25">
        <v>0</v>
      </c>
      <c r="X11" s="12">
        <v>0</v>
      </c>
      <c r="Y11" s="26">
        <f>$H$40*$H$11/100*12*Y39</f>
        <v>0</v>
      </c>
    </row>
    <row r="12" spans="1:25" ht="12.75">
      <c r="A12" s="66" t="s">
        <v>11</v>
      </c>
      <c r="B12" s="66"/>
      <c r="C12" s="66"/>
      <c r="D12" s="66"/>
      <c r="E12" s="66"/>
      <c r="F12" s="66"/>
      <c r="G12" s="9" t="s">
        <v>10</v>
      </c>
      <c r="H12" s="10">
        <v>0</v>
      </c>
      <c r="I12" s="12">
        <v>0</v>
      </c>
      <c r="J12" s="26">
        <v>0</v>
      </c>
      <c r="K12" s="26">
        <v>0</v>
      </c>
      <c r="L12" s="26">
        <v>0</v>
      </c>
      <c r="M12" s="27" t="s">
        <v>10</v>
      </c>
      <c r="N12" s="25">
        <v>0</v>
      </c>
      <c r="O12" s="51">
        <v>0</v>
      </c>
      <c r="P12" s="26">
        <v>0</v>
      </c>
      <c r="Q12" s="26">
        <v>0</v>
      </c>
      <c r="R12" s="27" t="s">
        <v>10</v>
      </c>
      <c r="S12" s="25">
        <v>0</v>
      </c>
      <c r="T12" s="51">
        <v>0</v>
      </c>
      <c r="U12" s="26">
        <v>0</v>
      </c>
      <c r="V12" s="27" t="s">
        <v>10</v>
      </c>
      <c r="W12" s="25">
        <v>0</v>
      </c>
      <c r="X12" s="12">
        <v>0</v>
      </c>
      <c r="Y12" s="26">
        <v>0</v>
      </c>
    </row>
    <row r="13" spans="1:25" ht="12.75">
      <c r="A13" s="66" t="s">
        <v>12</v>
      </c>
      <c r="B13" s="66"/>
      <c r="C13" s="66"/>
      <c r="D13" s="66"/>
      <c r="E13" s="66"/>
      <c r="F13" s="66"/>
      <c r="G13" s="9" t="s">
        <v>10</v>
      </c>
      <c r="H13" s="10">
        <v>0</v>
      </c>
      <c r="I13" s="12">
        <v>0</v>
      </c>
      <c r="J13" s="26">
        <v>0</v>
      </c>
      <c r="K13" s="26">
        <v>0</v>
      </c>
      <c r="L13" s="26">
        <v>0</v>
      </c>
      <c r="M13" s="27" t="s">
        <v>10</v>
      </c>
      <c r="N13" s="25">
        <v>0</v>
      </c>
      <c r="O13" s="51">
        <v>0</v>
      </c>
      <c r="P13" s="26">
        <v>0</v>
      </c>
      <c r="Q13" s="26">
        <v>0</v>
      </c>
      <c r="R13" s="27" t="s">
        <v>10</v>
      </c>
      <c r="S13" s="25">
        <v>0</v>
      </c>
      <c r="T13" s="51">
        <v>0</v>
      </c>
      <c r="U13" s="26">
        <v>0</v>
      </c>
      <c r="V13" s="27" t="s">
        <v>10</v>
      </c>
      <c r="W13" s="25">
        <v>0</v>
      </c>
      <c r="X13" s="12">
        <v>0</v>
      </c>
      <c r="Y13" s="26">
        <v>0</v>
      </c>
    </row>
    <row r="14" spans="1:25" ht="12.75">
      <c r="A14" s="66" t="s">
        <v>13</v>
      </c>
      <c r="B14" s="66"/>
      <c r="C14" s="66"/>
      <c r="D14" s="66"/>
      <c r="E14" s="66"/>
      <c r="F14" s="66"/>
      <c r="G14" s="9" t="s">
        <v>14</v>
      </c>
      <c r="H14" s="10">
        <v>0</v>
      </c>
      <c r="I14" s="12">
        <v>0</v>
      </c>
      <c r="J14" s="26">
        <v>0</v>
      </c>
      <c r="K14" s="26">
        <v>0</v>
      </c>
      <c r="L14" s="26">
        <v>0</v>
      </c>
      <c r="M14" s="27" t="s">
        <v>14</v>
      </c>
      <c r="N14" s="25">
        <v>0</v>
      </c>
      <c r="O14" s="51">
        <v>0</v>
      </c>
      <c r="P14" s="26">
        <v>0</v>
      </c>
      <c r="Q14" s="26">
        <v>0</v>
      </c>
      <c r="R14" s="27" t="s">
        <v>14</v>
      </c>
      <c r="S14" s="25">
        <v>0</v>
      </c>
      <c r="T14" s="51">
        <v>0</v>
      </c>
      <c r="U14" s="26">
        <v>0</v>
      </c>
      <c r="V14" s="27" t="s">
        <v>14</v>
      </c>
      <c r="W14" s="25">
        <v>0</v>
      </c>
      <c r="X14" s="12">
        <v>0</v>
      </c>
      <c r="Y14" s="26">
        <v>0</v>
      </c>
    </row>
    <row r="15" spans="1:25" ht="23.25" customHeight="1">
      <c r="A15" s="67" t="s">
        <v>15</v>
      </c>
      <c r="B15" s="67"/>
      <c r="C15" s="67"/>
      <c r="D15" s="67"/>
      <c r="E15" s="67"/>
      <c r="F15" s="67"/>
      <c r="G15" s="11"/>
      <c r="H15" s="8">
        <f>SUM(H16:H21)</f>
        <v>51.41294050776808</v>
      </c>
      <c r="I15" s="45">
        <f>SUM(I16:I23)</f>
        <v>5.050000000000001</v>
      </c>
      <c r="J15" s="23">
        <f>SUM(J16:J23)</f>
        <v>26918.520000000004</v>
      </c>
      <c r="K15" s="23">
        <f>SUM(K16:K23)</f>
        <v>25136.88</v>
      </c>
      <c r="L15" s="23">
        <f>SUM(L16:L23)</f>
        <v>32111.940000000002</v>
      </c>
      <c r="M15" s="28"/>
      <c r="N15" s="22">
        <f>SUM(N16:N21)</f>
        <v>51.41294050776808</v>
      </c>
      <c r="O15" s="50">
        <f>SUM(O16:O23)</f>
        <v>5.050000000000001</v>
      </c>
      <c r="P15" s="23">
        <f>SUM(P16:P23)</f>
        <v>12313.92</v>
      </c>
      <c r="Q15" s="22">
        <f>SUM(Q16:Q23)</f>
        <v>17258.88</v>
      </c>
      <c r="R15" s="28"/>
      <c r="S15" s="22">
        <f>SUM(S16:S21)</f>
        <v>65.63006870916873</v>
      </c>
      <c r="T15" s="50">
        <f>SUM(T16:T23)</f>
        <v>5.050000000000001</v>
      </c>
      <c r="U15" s="23">
        <f>SUM(U16:U23)</f>
        <v>26142.84</v>
      </c>
      <c r="V15" s="28"/>
      <c r="W15" s="22">
        <f>SUM(W16:W21)</f>
        <v>51.41294050776808</v>
      </c>
      <c r="X15" s="45">
        <f>SUM(X16:X23)</f>
        <v>5.050000000000001</v>
      </c>
      <c r="Y15" s="22">
        <f>SUM(Y16:Y23)</f>
        <v>31075.679999999997</v>
      </c>
    </row>
    <row r="16" spans="1:25" ht="12.75">
      <c r="A16" s="66" t="s">
        <v>16</v>
      </c>
      <c r="B16" s="66"/>
      <c r="C16" s="66"/>
      <c r="D16" s="66"/>
      <c r="E16" s="66"/>
      <c r="F16" s="66"/>
      <c r="G16" s="9" t="s">
        <v>10</v>
      </c>
      <c r="H16" s="12">
        <v>0.7598226127320953</v>
      </c>
      <c r="I16" s="12">
        <v>0.19</v>
      </c>
      <c r="J16" s="26">
        <f>$I$16*J39*$B$45</f>
        <v>1012.776</v>
      </c>
      <c r="K16" s="26">
        <f>$I$16*K39*$B$45</f>
        <v>945.7439999999999</v>
      </c>
      <c r="L16" s="26">
        <f>$I$16*L39*$B$45</f>
        <v>1208.172</v>
      </c>
      <c r="M16" s="27" t="s">
        <v>10</v>
      </c>
      <c r="N16" s="25">
        <v>0.7598226127320953</v>
      </c>
      <c r="O16" s="51">
        <v>0.19</v>
      </c>
      <c r="P16" s="26">
        <f>$O$16*P39*$B$45</f>
        <v>463.29599999999994</v>
      </c>
      <c r="Q16" s="26">
        <f>$O$16*Q39*$B$45</f>
        <v>649.344</v>
      </c>
      <c r="R16" s="27" t="s">
        <v>10</v>
      </c>
      <c r="S16" s="25">
        <v>0.7747490284974095</v>
      </c>
      <c r="T16" s="51">
        <v>0.19</v>
      </c>
      <c r="U16" s="26">
        <f>$T$16*U39*$B$45</f>
        <v>983.5919999999999</v>
      </c>
      <c r="V16" s="27" t="s">
        <v>10</v>
      </c>
      <c r="W16" s="25">
        <v>0.7598226127320953</v>
      </c>
      <c r="X16" s="12">
        <v>0.19</v>
      </c>
      <c r="Y16" s="26">
        <f>$X$16*Y39*$B$45</f>
        <v>1169.1839999999997</v>
      </c>
    </row>
    <row r="17" spans="1:25" ht="12.75">
      <c r="A17" s="66" t="s">
        <v>17</v>
      </c>
      <c r="B17" s="66"/>
      <c r="C17" s="66"/>
      <c r="D17" s="66"/>
      <c r="E17" s="66"/>
      <c r="F17" s="66"/>
      <c r="G17" s="9" t="s">
        <v>10</v>
      </c>
      <c r="H17" s="12">
        <v>6.63867871352785</v>
      </c>
      <c r="I17" s="12">
        <v>0.56</v>
      </c>
      <c r="J17" s="26">
        <f>$I$17*J39*$B$45</f>
        <v>2985.0240000000003</v>
      </c>
      <c r="K17" s="26">
        <f>$I$17*K39*$B$45</f>
        <v>2787.4560000000006</v>
      </c>
      <c r="L17" s="26">
        <f>$I$17*L39*$B$45</f>
        <v>3560.9280000000003</v>
      </c>
      <c r="M17" s="27" t="s">
        <v>10</v>
      </c>
      <c r="N17" s="25">
        <v>6.63867871352785</v>
      </c>
      <c r="O17" s="51">
        <v>0.56</v>
      </c>
      <c r="P17" s="26">
        <f>$O$17*P39*$B$45</f>
        <v>1365.504</v>
      </c>
      <c r="Q17" s="26">
        <f>$O$17*Q39*$B$45</f>
        <v>1913.8560000000002</v>
      </c>
      <c r="R17" s="27" t="s">
        <v>10</v>
      </c>
      <c r="S17" s="25">
        <v>6.769092940414508</v>
      </c>
      <c r="T17" s="51">
        <v>0.56</v>
      </c>
      <c r="U17" s="26">
        <f>$T$17*U39*$B$45</f>
        <v>2899.008</v>
      </c>
      <c r="V17" s="27" t="s">
        <v>10</v>
      </c>
      <c r="W17" s="25">
        <v>6.63867871352785</v>
      </c>
      <c r="X17" s="12">
        <v>0.56</v>
      </c>
      <c r="Y17" s="26">
        <f>$X$17*Y39*$B$45</f>
        <v>3446.016</v>
      </c>
    </row>
    <row r="18" spans="1:25" ht="12.75">
      <c r="A18" s="66" t="s">
        <v>18</v>
      </c>
      <c r="B18" s="66"/>
      <c r="C18" s="66"/>
      <c r="D18" s="66"/>
      <c r="E18" s="66"/>
      <c r="F18" s="66"/>
      <c r="G18" s="9" t="s">
        <v>10</v>
      </c>
      <c r="H18" s="12">
        <v>23.528449933686996</v>
      </c>
      <c r="I18" s="12">
        <v>0.37</v>
      </c>
      <c r="J18" s="26">
        <f>$I$18*J39*$B$45</f>
        <v>1972.2479999999998</v>
      </c>
      <c r="K18" s="26">
        <f>$I$18*K39*$B$45</f>
        <v>1841.712</v>
      </c>
      <c r="L18" s="26">
        <f>$I$18*L39*$B$45</f>
        <v>2352.756</v>
      </c>
      <c r="M18" s="27" t="s">
        <v>10</v>
      </c>
      <c r="N18" s="25">
        <v>23.528449933686996</v>
      </c>
      <c r="O18" s="51">
        <v>0.37</v>
      </c>
      <c r="P18" s="26">
        <f>$O$18*P39*$B$45</f>
        <v>902.208</v>
      </c>
      <c r="Q18" s="26">
        <f>$O$18*Q39*$B$45</f>
        <v>1264.5120000000002</v>
      </c>
      <c r="R18" s="27" t="s">
        <v>10</v>
      </c>
      <c r="S18" s="25">
        <v>23.990657059585494</v>
      </c>
      <c r="T18" s="51">
        <v>0.37</v>
      </c>
      <c r="U18" s="26">
        <f>$T$18*U39*$B$45</f>
        <v>1915.416</v>
      </c>
      <c r="V18" s="27" t="s">
        <v>10</v>
      </c>
      <c r="W18" s="25">
        <v>23.528449933686996</v>
      </c>
      <c r="X18" s="12">
        <v>0.37</v>
      </c>
      <c r="Y18" s="26">
        <f>$X$18*Y39*$B$45</f>
        <v>2276.832</v>
      </c>
    </row>
    <row r="19" spans="1:25" ht="12.75">
      <c r="A19" s="66" t="s">
        <v>19</v>
      </c>
      <c r="B19" s="66"/>
      <c r="C19" s="66"/>
      <c r="D19" s="66"/>
      <c r="E19" s="66"/>
      <c r="F19" s="66"/>
      <c r="G19" s="9" t="s">
        <v>10</v>
      </c>
      <c r="H19" s="12">
        <v>0.40813328912466834</v>
      </c>
      <c r="I19" s="12">
        <v>0.28</v>
      </c>
      <c r="J19" s="26">
        <f>$I$19*J39*$B$45</f>
        <v>1492.5120000000002</v>
      </c>
      <c r="K19" s="26">
        <f>$I$19*K39*$B$45</f>
        <v>1393.7280000000003</v>
      </c>
      <c r="L19" s="26">
        <f>$I$19*L39*$B$45</f>
        <v>1780.4640000000002</v>
      </c>
      <c r="M19" s="27" t="s">
        <v>10</v>
      </c>
      <c r="N19" s="25">
        <v>0.40813328912466834</v>
      </c>
      <c r="O19" s="51">
        <v>0.28</v>
      </c>
      <c r="P19" s="26">
        <f>$O$19*P39*$B$45</f>
        <v>682.752</v>
      </c>
      <c r="Q19" s="26">
        <f>$O$19*Q39*$B$45</f>
        <v>956.9280000000001</v>
      </c>
      <c r="R19" s="27" t="s">
        <v>10</v>
      </c>
      <c r="S19" s="25">
        <v>0.41615090673575134</v>
      </c>
      <c r="T19" s="51">
        <v>0.28</v>
      </c>
      <c r="U19" s="26">
        <f>$T$19*U39*$B$45</f>
        <v>1449.504</v>
      </c>
      <c r="V19" s="27" t="s">
        <v>10</v>
      </c>
      <c r="W19" s="25">
        <v>0.40813328912466834</v>
      </c>
      <c r="X19" s="12">
        <v>0.28</v>
      </c>
      <c r="Y19" s="26">
        <f>$X$19*Y39*$B$45</f>
        <v>1723.008</v>
      </c>
    </row>
    <row r="20" spans="1:25" ht="43.5" customHeight="1">
      <c r="A20" s="66" t="s">
        <v>32</v>
      </c>
      <c r="B20" s="66"/>
      <c r="C20" s="66"/>
      <c r="D20" s="66"/>
      <c r="E20" s="66"/>
      <c r="F20" s="66"/>
      <c r="G20" s="13" t="s">
        <v>20</v>
      </c>
      <c r="H20" s="12">
        <v>12.083350464190978</v>
      </c>
      <c r="I20" s="12">
        <v>0.68</v>
      </c>
      <c r="J20" s="26">
        <f>$I$20*J39*$B$45</f>
        <v>3624.6720000000005</v>
      </c>
      <c r="K20" s="26">
        <f>$I$20*K39*$B$45</f>
        <v>3384.768</v>
      </c>
      <c r="L20" s="26">
        <f>$I$20*L39*$B$45</f>
        <v>4323.984</v>
      </c>
      <c r="M20" s="29" t="s">
        <v>20</v>
      </c>
      <c r="N20" s="25">
        <v>12.083350464190978</v>
      </c>
      <c r="O20" s="51">
        <v>0.68</v>
      </c>
      <c r="P20" s="26">
        <f>$O$20*P39*$B$45</f>
        <v>1658.112</v>
      </c>
      <c r="Q20" s="26">
        <f>$O$20*Q39*$B$45</f>
        <v>2323.9680000000003</v>
      </c>
      <c r="R20" s="29" t="s">
        <v>20</v>
      </c>
      <c r="S20" s="25">
        <v>12.32072312176166</v>
      </c>
      <c r="T20" s="51">
        <v>0.68</v>
      </c>
      <c r="U20" s="26">
        <f>$T$20*U39*$B$45</f>
        <v>3520.224</v>
      </c>
      <c r="V20" s="29" t="s">
        <v>20</v>
      </c>
      <c r="W20" s="25">
        <v>12.083350464190978</v>
      </c>
      <c r="X20" s="12">
        <v>0.68</v>
      </c>
      <c r="Y20" s="26">
        <f>$X$20*Y39*$B$45</f>
        <v>4184.448</v>
      </c>
    </row>
    <row r="21" spans="1:25" ht="12.75">
      <c r="A21" s="66" t="s">
        <v>33</v>
      </c>
      <c r="B21" s="66"/>
      <c r="C21" s="66"/>
      <c r="D21" s="66"/>
      <c r="E21" s="66"/>
      <c r="F21" s="66"/>
      <c r="G21" s="9" t="s">
        <v>10</v>
      </c>
      <c r="H21" s="12">
        <v>7.994505494505494</v>
      </c>
      <c r="I21" s="12">
        <v>0.23</v>
      </c>
      <c r="J21" s="26">
        <f>$I$21*J39*$B$45</f>
        <v>1225.992</v>
      </c>
      <c r="K21" s="26">
        <f>$I$21*K39*$B$45</f>
        <v>1144.8480000000002</v>
      </c>
      <c r="L21" s="26">
        <f>$I$21*L39*$B$45</f>
        <v>1462.524</v>
      </c>
      <c r="M21" s="27" t="s">
        <v>10</v>
      </c>
      <c r="N21" s="25">
        <v>7.994505494505494</v>
      </c>
      <c r="O21" s="51">
        <v>0.23</v>
      </c>
      <c r="P21" s="26">
        <f>$O$21*P39*$B$45</f>
        <v>560.832</v>
      </c>
      <c r="Q21" s="26">
        <f>$O$21*Q39*$B$45</f>
        <v>786.048</v>
      </c>
      <c r="R21" s="27" t="s">
        <v>10</v>
      </c>
      <c r="S21" s="25">
        <v>21.35869565217391</v>
      </c>
      <c r="T21" s="51">
        <v>0.23</v>
      </c>
      <c r="U21" s="26">
        <f>$T$21*U39*$B$45</f>
        <v>1190.664</v>
      </c>
      <c r="V21" s="27" t="s">
        <v>10</v>
      </c>
      <c r="W21" s="25">
        <v>7.994505494505494</v>
      </c>
      <c r="X21" s="12">
        <v>0.23</v>
      </c>
      <c r="Y21" s="26">
        <f>$X$21*Y39*$B$45</f>
        <v>1415.328</v>
      </c>
    </row>
    <row r="22" spans="1:25" ht="12.75">
      <c r="A22" s="66" t="s">
        <v>34</v>
      </c>
      <c r="B22" s="66"/>
      <c r="C22" s="66"/>
      <c r="D22" s="66"/>
      <c r="E22" s="66"/>
      <c r="F22" s="66"/>
      <c r="G22" s="9" t="s">
        <v>10</v>
      </c>
      <c r="H22" s="12">
        <v>7.994505494505494</v>
      </c>
      <c r="I22" s="12">
        <v>2.74</v>
      </c>
      <c r="J22" s="26">
        <f>$I$22*J39*$B$45</f>
        <v>14605.296000000002</v>
      </c>
      <c r="K22" s="26">
        <f>$I$22*K39*$B$45</f>
        <v>13638.624000000002</v>
      </c>
      <c r="L22" s="26">
        <f>$I$22*L39*$B$45</f>
        <v>17423.112</v>
      </c>
      <c r="M22" s="27" t="s">
        <v>10</v>
      </c>
      <c r="N22" s="25">
        <v>7.994505494505494</v>
      </c>
      <c r="O22" s="51">
        <v>2.74</v>
      </c>
      <c r="P22" s="26">
        <f>$O$22*P39*$B$45</f>
        <v>6681.216</v>
      </c>
      <c r="Q22" s="26">
        <f>$O$22*Q39*$B$45</f>
        <v>9364.224000000002</v>
      </c>
      <c r="R22" s="27" t="s">
        <v>10</v>
      </c>
      <c r="S22" s="25">
        <v>21.35869565217391</v>
      </c>
      <c r="T22" s="51">
        <v>2.74</v>
      </c>
      <c r="U22" s="26">
        <f>$T$22*U39*B45</f>
        <v>14184.432</v>
      </c>
      <c r="V22" s="27" t="s">
        <v>10</v>
      </c>
      <c r="W22" s="25">
        <v>7.994505494505494</v>
      </c>
      <c r="X22" s="12">
        <v>2.74</v>
      </c>
      <c r="Y22" s="26">
        <f>$X$22*Y39*$B$45</f>
        <v>16860.863999999998</v>
      </c>
    </row>
    <row r="23" spans="1:25" ht="12.75">
      <c r="A23" s="66" t="s">
        <v>35</v>
      </c>
      <c r="B23" s="66"/>
      <c r="C23" s="66"/>
      <c r="D23" s="66"/>
      <c r="E23" s="66"/>
      <c r="F23" s="66"/>
      <c r="G23" s="9" t="s">
        <v>10</v>
      </c>
      <c r="H23" s="12">
        <v>7.994505494505494</v>
      </c>
      <c r="I23" s="12">
        <v>0</v>
      </c>
      <c r="J23" s="26">
        <f>$I$23*J39*$B$45</f>
        <v>0</v>
      </c>
      <c r="K23" s="26">
        <f>$I$23*K39*$B$45</f>
        <v>0</v>
      </c>
      <c r="L23" s="26">
        <f>$I$23*L39*$B$45</f>
        <v>0</v>
      </c>
      <c r="M23" s="27" t="s">
        <v>10</v>
      </c>
      <c r="N23" s="25">
        <v>7.994505494505494</v>
      </c>
      <c r="O23" s="51">
        <v>0</v>
      </c>
      <c r="P23" s="26">
        <f>$O$23*P39*$B$45</f>
        <v>0</v>
      </c>
      <c r="Q23" s="26">
        <f>$O$23*Q39*$B$45</f>
        <v>0</v>
      </c>
      <c r="R23" s="27" t="s">
        <v>10</v>
      </c>
      <c r="S23" s="25">
        <v>21.35869565217391</v>
      </c>
      <c r="T23" s="51">
        <v>0</v>
      </c>
      <c r="U23" s="26">
        <f>$T$23*U39*$B$45</f>
        <v>0</v>
      </c>
      <c r="V23" s="27" t="s">
        <v>10</v>
      </c>
      <c r="W23" s="25">
        <v>7.994505494505494</v>
      </c>
      <c r="X23" s="12">
        <v>0</v>
      </c>
      <c r="Y23" s="26">
        <f>$X$23*Y39*$B$45</f>
        <v>0</v>
      </c>
    </row>
    <row r="24" spans="1:25" ht="13.5" customHeight="1">
      <c r="A24" s="67" t="s">
        <v>21</v>
      </c>
      <c r="B24" s="67"/>
      <c r="C24" s="67"/>
      <c r="D24" s="67"/>
      <c r="E24" s="67"/>
      <c r="F24" s="67"/>
      <c r="G24" s="11"/>
      <c r="H24" s="6">
        <f>SUM(H25:H28)</f>
        <v>33.76989389920425</v>
      </c>
      <c r="I24" s="46">
        <f>SUM(I25:I28)</f>
        <v>5.6</v>
      </c>
      <c r="J24" s="23">
        <f>SUM(J25:J28)</f>
        <v>29850.239999999998</v>
      </c>
      <c r="K24" s="23">
        <f>SUM(K25:K28)</f>
        <v>27874.56</v>
      </c>
      <c r="L24" s="23">
        <f>SUM(L25:L28)</f>
        <v>35609.28</v>
      </c>
      <c r="M24" s="28"/>
      <c r="N24" s="30">
        <f>SUM(N25:N28)</f>
        <v>33.76989389920425</v>
      </c>
      <c r="O24" s="52">
        <f>SUM(O25:O28)</f>
        <v>5.14</v>
      </c>
      <c r="P24" s="23">
        <f>SUM(P25:P28)</f>
        <v>12533.376</v>
      </c>
      <c r="Q24" s="23">
        <f>SUM(Q25:Q28)</f>
        <v>17566.464</v>
      </c>
      <c r="R24" s="28"/>
      <c r="S24" s="22">
        <f>SUM(S25:S28)</f>
        <v>20.730246113989633</v>
      </c>
      <c r="T24" s="52">
        <f>SUM(T25:T28)</f>
        <v>5.14</v>
      </c>
      <c r="U24" s="23">
        <f>SUM(U25:U28)</f>
        <v>26608.752000000004</v>
      </c>
      <c r="V24" s="28"/>
      <c r="W24" s="30">
        <f>SUM(W25:W28)</f>
        <v>33.76989389920425</v>
      </c>
      <c r="X24" s="46">
        <f>SUM(X25:X28)</f>
        <v>5.6</v>
      </c>
      <c r="Y24" s="23">
        <f>SUM(Y25:Y28)</f>
        <v>34460.159999999996</v>
      </c>
    </row>
    <row r="25" spans="1:25" ht="12.75">
      <c r="A25" s="66" t="s">
        <v>36</v>
      </c>
      <c r="B25" s="66"/>
      <c r="C25" s="66"/>
      <c r="D25" s="66"/>
      <c r="E25" s="66"/>
      <c r="F25" s="66"/>
      <c r="G25" s="9" t="s">
        <v>22</v>
      </c>
      <c r="H25" s="10">
        <v>0.3445907540735127</v>
      </c>
      <c r="I25" s="12">
        <v>0</v>
      </c>
      <c r="J25" s="26">
        <f>$I$25*J39*$B$45</f>
        <v>0</v>
      </c>
      <c r="K25" s="26">
        <f>$I$25*K39*$B$45</f>
        <v>0</v>
      </c>
      <c r="L25" s="26">
        <f>$I$25*L39*$B$45</f>
        <v>0</v>
      </c>
      <c r="M25" s="27" t="s">
        <v>22</v>
      </c>
      <c r="N25" s="25">
        <v>0.3445907540735127</v>
      </c>
      <c r="O25" s="51">
        <v>0</v>
      </c>
      <c r="P25" s="26">
        <f>$O$25*P39*$B$45</f>
        <v>0</v>
      </c>
      <c r="Q25" s="26">
        <f>$O$25*Q39*$B$45</f>
        <v>0</v>
      </c>
      <c r="R25" s="27" t="s">
        <v>22</v>
      </c>
      <c r="S25" s="25">
        <v>0.35136010362694303</v>
      </c>
      <c r="T25" s="51">
        <v>0</v>
      </c>
      <c r="U25" s="26">
        <f>$T$25*U39*$B$45</f>
        <v>0</v>
      </c>
      <c r="V25" s="27" t="s">
        <v>22</v>
      </c>
      <c r="W25" s="25">
        <v>0.3445907540735127</v>
      </c>
      <c r="X25" s="12">
        <v>0</v>
      </c>
      <c r="Y25" s="26">
        <f>$X$25*Y39*$B$45</f>
        <v>0</v>
      </c>
    </row>
    <row r="26" spans="1:25" ht="37.5" customHeight="1">
      <c r="A26" s="70" t="s">
        <v>37</v>
      </c>
      <c r="B26" s="70"/>
      <c r="C26" s="70"/>
      <c r="D26" s="70"/>
      <c r="E26" s="70"/>
      <c r="F26" s="70"/>
      <c r="G26" s="9" t="s">
        <v>22</v>
      </c>
      <c r="H26" s="10">
        <v>7.580996589617279</v>
      </c>
      <c r="I26" s="12">
        <v>0.35</v>
      </c>
      <c r="J26" s="26">
        <f>$I$26*J39*$B$45</f>
        <v>1865.6399999999999</v>
      </c>
      <c r="K26" s="26">
        <f>$I$26*K39*$B$45</f>
        <v>1742.16</v>
      </c>
      <c r="L26" s="26">
        <f>$I$26*L39*$B$45</f>
        <v>2225.58</v>
      </c>
      <c r="M26" s="27" t="s">
        <v>22</v>
      </c>
      <c r="N26" s="25">
        <v>7.580996589617279</v>
      </c>
      <c r="O26" s="12">
        <v>0.35</v>
      </c>
      <c r="P26" s="26">
        <f>$O$26*P39*$B$45</f>
        <v>853.4399999999998</v>
      </c>
      <c r="Q26" s="26">
        <f>$O$26*Q39*$B$45</f>
        <v>1196.1599999999999</v>
      </c>
      <c r="R26" s="27" t="s">
        <v>22</v>
      </c>
      <c r="S26" s="25">
        <v>1.4054404145077721</v>
      </c>
      <c r="T26" s="12">
        <v>0.35</v>
      </c>
      <c r="U26" s="26">
        <f>$T$26*U39*$B$45</f>
        <v>1811.8799999999997</v>
      </c>
      <c r="V26" s="27" t="s">
        <v>22</v>
      </c>
      <c r="W26" s="25">
        <v>7.580996589617279</v>
      </c>
      <c r="X26" s="12">
        <v>0.35</v>
      </c>
      <c r="Y26" s="26">
        <f>$X$26*Y39*$B$45</f>
        <v>2153.7599999999993</v>
      </c>
    </row>
    <row r="27" spans="1:25" ht="45" customHeight="1">
      <c r="A27" s="70" t="s">
        <v>38</v>
      </c>
      <c r="B27" s="70"/>
      <c r="C27" s="70"/>
      <c r="D27" s="70"/>
      <c r="E27" s="70"/>
      <c r="F27" s="70"/>
      <c r="G27" s="13" t="s">
        <v>23</v>
      </c>
      <c r="H27" s="14">
        <v>2.067544524441076</v>
      </c>
      <c r="I27" s="12">
        <v>0.04</v>
      </c>
      <c r="J27" s="26">
        <f>$I$27*J39*$B$45</f>
        <v>213.216</v>
      </c>
      <c r="K27" s="26">
        <f>$I$27*K39*$B$45</f>
        <v>199.10400000000004</v>
      </c>
      <c r="L27" s="26">
        <f>$I$27*L39*$B$45</f>
        <v>254.35199999999998</v>
      </c>
      <c r="M27" s="29" t="s">
        <v>23</v>
      </c>
      <c r="N27" s="31">
        <v>2.067544524441076</v>
      </c>
      <c r="O27" s="51">
        <v>0.04</v>
      </c>
      <c r="P27" s="26">
        <f>$O$27*P39*$B$45</f>
        <v>97.536</v>
      </c>
      <c r="Q27" s="26">
        <f>$O$27*Q39*$B$45</f>
        <v>136.704</v>
      </c>
      <c r="R27" s="29" t="s">
        <v>24</v>
      </c>
      <c r="S27" s="25">
        <v>2.1081606217616575</v>
      </c>
      <c r="T27" s="51">
        <v>0.04</v>
      </c>
      <c r="U27" s="26">
        <f>$T$27*U39*$B$45</f>
        <v>207.072</v>
      </c>
      <c r="V27" s="29" t="s">
        <v>23</v>
      </c>
      <c r="W27" s="31">
        <v>2.067544524441076</v>
      </c>
      <c r="X27" s="12">
        <v>0.04</v>
      </c>
      <c r="Y27" s="26">
        <f>$X$27*Y39*$B$45</f>
        <v>246.14399999999995</v>
      </c>
    </row>
    <row r="28" spans="1:25" ht="68.25" customHeight="1">
      <c r="A28" s="70" t="s">
        <v>39</v>
      </c>
      <c r="B28" s="70"/>
      <c r="C28" s="70"/>
      <c r="D28" s="70"/>
      <c r="E28" s="70"/>
      <c r="F28" s="70"/>
      <c r="G28" s="9" t="s">
        <v>22</v>
      </c>
      <c r="H28" s="10">
        <v>23.776762031072376</v>
      </c>
      <c r="I28" s="12">
        <v>5.21</v>
      </c>
      <c r="J28" s="26">
        <f>$I$28*J39*$B$45</f>
        <v>27771.384</v>
      </c>
      <c r="K28" s="26">
        <f>$I$28*K39*$B$45</f>
        <v>25933.296000000002</v>
      </c>
      <c r="L28" s="26">
        <f>$I$28*L39*$B$45</f>
        <v>33129.348</v>
      </c>
      <c r="M28" s="27" t="s">
        <v>22</v>
      </c>
      <c r="N28" s="25">
        <v>23.776762031072376</v>
      </c>
      <c r="O28" s="51">
        <v>4.75</v>
      </c>
      <c r="P28" s="26">
        <f>$O$28*P39*$B$45</f>
        <v>11582.4</v>
      </c>
      <c r="Q28" s="26">
        <f>$O$28*Q39*$B$45</f>
        <v>16233.599999999999</v>
      </c>
      <c r="R28" s="27" t="s">
        <v>22</v>
      </c>
      <c r="S28" s="25">
        <v>16.86528497409326</v>
      </c>
      <c r="T28" s="51">
        <v>4.75</v>
      </c>
      <c r="U28" s="26">
        <f>$T$28*U39*$B$45</f>
        <v>24589.800000000003</v>
      </c>
      <c r="V28" s="27" t="s">
        <v>22</v>
      </c>
      <c r="W28" s="25">
        <v>23.776762031072376</v>
      </c>
      <c r="X28" s="12">
        <v>5.21</v>
      </c>
      <c r="Y28" s="26">
        <f>$X$28*Y39*$B$45</f>
        <v>32060.255999999994</v>
      </c>
    </row>
    <row r="29" spans="1:25" ht="12.75">
      <c r="A29" s="68" t="s">
        <v>25</v>
      </c>
      <c r="B29" s="68"/>
      <c r="C29" s="68"/>
      <c r="D29" s="68"/>
      <c r="E29" s="68"/>
      <c r="F29" s="68"/>
      <c r="G29" s="11"/>
      <c r="H29" s="6">
        <f>SUM(H30:H32)</f>
        <v>14.81716559302766</v>
      </c>
      <c r="I29" s="46">
        <f>SUM(I30:I35)</f>
        <v>3.15</v>
      </c>
      <c r="J29" s="23">
        <f>SUM(J30:J36)</f>
        <v>20095.608</v>
      </c>
      <c r="K29" s="23">
        <f>SUM(K30:K36)</f>
        <v>18765.552</v>
      </c>
      <c r="L29" s="23">
        <f>SUM(L30:L36)</f>
        <v>23972.676</v>
      </c>
      <c r="M29" s="28"/>
      <c r="N29" s="30">
        <f>SUM(N30:N32)</f>
        <v>14.81716559302766</v>
      </c>
      <c r="O29" s="52">
        <f>SUM(O30:O35)</f>
        <v>3.15</v>
      </c>
      <c r="P29" s="23">
        <f>SUM(P30:P36)</f>
        <v>9192.768</v>
      </c>
      <c r="Q29" s="30">
        <f>SUM(Q30:Q36)</f>
        <v>12884.352</v>
      </c>
      <c r="R29" s="28"/>
      <c r="S29" s="22">
        <f>SUM(S30:S32)</f>
        <v>13.63968517684163</v>
      </c>
      <c r="T29" s="52">
        <f>SUM(T30:T35)</f>
        <v>3.15</v>
      </c>
      <c r="U29" s="23">
        <f>SUM(U30:U36)</f>
        <v>19516.535999999996</v>
      </c>
      <c r="V29" s="28"/>
      <c r="W29" s="30">
        <f>SUM(W30:W32)</f>
        <v>14.81716559302766</v>
      </c>
      <c r="X29" s="46">
        <f>SUM(X30:X35)</f>
        <v>3.15</v>
      </c>
      <c r="Y29" s="30">
        <f>SUM(Y30:Y36)</f>
        <v>19383.84</v>
      </c>
    </row>
    <row r="30" spans="1:25" ht="95.25" customHeight="1">
      <c r="A30" s="70" t="s">
        <v>40</v>
      </c>
      <c r="B30" s="70"/>
      <c r="C30" s="70"/>
      <c r="D30" s="70"/>
      <c r="E30" s="70"/>
      <c r="F30" s="70"/>
      <c r="G30" s="13" t="s">
        <v>26</v>
      </c>
      <c r="H30" s="14">
        <v>11.753978779840848</v>
      </c>
      <c r="I30" s="12">
        <v>1.36</v>
      </c>
      <c r="J30" s="32">
        <f>$I$30*J39*$B$45</f>
        <v>7249.344000000001</v>
      </c>
      <c r="K30" s="32">
        <f>$I$30*K39*$B$45</f>
        <v>6769.536</v>
      </c>
      <c r="L30" s="32">
        <f>$I$30*L39*$B$45</f>
        <v>8647.968</v>
      </c>
      <c r="M30" s="29" t="s">
        <v>26</v>
      </c>
      <c r="N30" s="31">
        <v>11.753978779840848</v>
      </c>
      <c r="O30" s="51">
        <v>1.36</v>
      </c>
      <c r="P30" s="32">
        <f>$O$30*P39*$B$45</f>
        <v>3316.224</v>
      </c>
      <c r="Q30" s="32">
        <f>$O$30*Q39*$B$45</f>
        <v>4647.936000000001</v>
      </c>
      <c r="R30" s="29" t="s">
        <v>26</v>
      </c>
      <c r="S30" s="25">
        <v>10.895119959450325</v>
      </c>
      <c r="T30" s="51">
        <v>1.36</v>
      </c>
      <c r="U30" s="26">
        <f>$T$30*U39*$B$45</f>
        <v>7040.448</v>
      </c>
      <c r="V30" s="29" t="s">
        <v>26</v>
      </c>
      <c r="W30" s="31">
        <v>11.753978779840848</v>
      </c>
      <c r="X30" s="12">
        <v>1.36</v>
      </c>
      <c r="Y30" s="26">
        <f>$X$30*Y39*$B$45</f>
        <v>8368.896</v>
      </c>
    </row>
    <row r="31" spans="1:25" ht="54.75" customHeight="1">
      <c r="A31" s="66" t="s">
        <v>41</v>
      </c>
      <c r="B31" s="66"/>
      <c r="C31" s="66"/>
      <c r="D31" s="66"/>
      <c r="E31" s="66"/>
      <c r="F31" s="66"/>
      <c r="G31" s="13" t="s">
        <v>27</v>
      </c>
      <c r="H31" s="14">
        <v>2.2252747252747254</v>
      </c>
      <c r="I31" s="12">
        <v>0.89</v>
      </c>
      <c r="J31" s="32">
        <f>$I$31*J39*$B$45</f>
        <v>4744.0560000000005</v>
      </c>
      <c r="K31" s="32">
        <f>$I$31*K39*$B$45</f>
        <v>4430.064</v>
      </c>
      <c r="L31" s="32">
        <f>$I$31*L39*$B$45</f>
        <v>5659.332</v>
      </c>
      <c r="M31" s="29" t="s">
        <v>27</v>
      </c>
      <c r="N31" s="31">
        <v>2.2252747252747254</v>
      </c>
      <c r="O31" s="51">
        <v>0.89</v>
      </c>
      <c r="P31" s="32">
        <f>$O$31*P39*$B$45</f>
        <v>2170.176</v>
      </c>
      <c r="Q31" s="32">
        <f>$O$31*Q39*$B$45</f>
        <v>3041.664</v>
      </c>
      <c r="R31" s="29" t="s">
        <v>27</v>
      </c>
      <c r="S31" s="25">
        <v>1.997282608695652</v>
      </c>
      <c r="T31" s="51">
        <v>0.89</v>
      </c>
      <c r="U31" s="26">
        <f>$T$31*U39*$B$45</f>
        <v>4607.352</v>
      </c>
      <c r="V31" s="29" t="s">
        <v>27</v>
      </c>
      <c r="W31" s="31">
        <v>2.2252747252747254</v>
      </c>
      <c r="X31" s="12">
        <v>0.89</v>
      </c>
      <c r="Y31" s="26">
        <f>$X$31*Y39*$B$45</f>
        <v>5476.704</v>
      </c>
    </row>
    <row r="32" spans="1:25" ht="12.75">
      <c r="A32" s="66" t="s">
        <v>42</v>
      </c>
      <c r="B32" s="66"/>
      <c r="C32" s="66"/>
      <c r="D32" s="66"/>
      <c r="E32" s="66"/>
      <c r="F32" s="66"/>
      <c r="G32" s="9" t="s">
        <v>22</v>
      </c>
      <c r="H32" s="10">
        <v>0.8379120879120879</v>
      </c>
      <c r="I32" s="12">
        <v>0.58</v>
      </c>
      <c r="J32" s="32">
        <f>$I$32*J39*$B$45</f>
        <v>3091.6319999999996</v>
      </c>
      <c r="K32" s="32">
        <f>$I$32*K39*$B$45</f>
        <v>2887.008</v>
      </c>
      <c r="L32" s="32">
        <f>$I$32*L39*$B$45</f>
        <v>3688.104</v>
      </c>
      <c r="M32" s="27" t="s">
        <v>22</v>
      </c>
      <c r="N32" s="25">
        <v>0.8379120879120879</v>
      </c>
      <c r="O32" s="51">
        <v>0.58</v>
      </c>
      <c r="P32" s="32">
        <f>$O$32*P39*$B$45</f>
        <v>1414.2719999999997</v>
      </c>
      <c r="Q32" s="32">
        <f>$O$32*Q39*$B$45</f>
        <v>1982.208</v>
      </c>
      <c r="R32" s="27" t="s">
        <v>22</v>
      </c>
      <c r="S32" s="25">
        <v>0.7472826086956521</v>
      </c>
      <c r="T32" s="51">
        <v>0.58</v>
      </c>
      <c r="U32" s="26">
        <f>$T$32*U39*$B$45</f>
        <v>3002.5439999999994</v>
      </c>
      <c r="V32" s="27" t="s">
        <v>22</v>
      </c>
      <c r="W32" s="25">
        <v>0.8379120879120879</v>
      </c>
      <c r="X32" s="12">
        <v>0.58</v>
      </c>
      <c r="Y32" s="26">
        <f>$X$32*Y39*$B$45</f>
        <v>3569.0879999999997</v>
      </c>
    </row>
    <row r="33" spans="1:25" ht="12.75">
      <c r="A33" s="66" t="s">
        <v>56</v>
      </c>
      <c r="B33" s="66"/>
      <c r="C33" s="66"/>
      <c r="D33" s="66"/>
      <c r="E33" s="66"/>
      <c r="F33" s="66"/>
      <c r="G33" s="9" t="s">
        <v>22</v>
      </c>
      <c r="H33" s="10">
        <v>0.8379120879120879</v>
      </c>
      <c r="I33" s="12">
        <v>0.32</v>
      </c>
      <c r="J33" s="32">
        <f>$I$33*J39*$B$45</f>
        <v>1705.728</v>
      </c>
      <c r="K33" s="32">
        <f>$I$33*K39*$B$45</f>
        <v>1592.8320000000003</v>
      </c>
      <c r="L33" s="32">
        <f>$I$33*L39*$B$45</f>
        <v>2034.8159999999998</v>
      </c>
      <c r="M33" s="27" t="s">
        <v>22</v>
      </c>
      <c r="N33" s="25">
        <v>0.8379120879120879</v>
      </c>
      <c r="O33" s="51">
        <v>0.32</v>
      </c>
      <c r="P33" s="32">
        <f>$O$33*P39*$B$45</f>
        <v>780.288</v>
      </c>
      <c r="Q33" s="32">
        <f>$O$33*Q39*$B$45</f>
        <v>1093.632</v>
      </c>
      <c r="R33" s="27" t="s">
        <v>22</v>
      </c>
      <c r="S33" s="25">
        <v>0.7472826086956521</v>
      </c>
      <c r="T33" s="51">
        <v>0.32</v>
      </c>
      <c r="U33" s="26">
        <f>$T$33*U39*$B$45</f>
        <v>1656.576</v>
      </c>
      <c r="V33" s="27" t="s">
        <v>22</v>
      </c>
      <c r="W33" s="25">
        <v>0.8379120879120879</v>
      </c>
      <c r="X33" s="12">
        <v>0.32</v>
      </c>
      <c r="Y33" s="26">
        <f>$X$33*Y39*$B$45</f>
        <v>1969.1519999999996</v>
      </c>
    </row>
    <row r="34" spans="1:25" ht="12.75">
      <c r="A34" s="66" t="s">
        <v>57</v>
      </c>
      <c r="B34" s="66"/>
      <c r="C34" s="66"/>
      <c r="D34" s="66"/>
      <c r="E34" s="66"/>
      <c r="F34" s="66"/>
      <c r="G34" s="9" t="s">
        <v>22</v>
      </c>
      <c r="H34" s="10">
        <v>0.8379120879120879</v>
      </c>
      <c r="I34" s="12">
        <v>0</v>
      </c>
      <c r="J34" s="32">
        <f>$I$34*J39*$B$45</f>
        <v>0</v>
      </c>
      <c r="K34" s="32">
        <f>$I$34*K39*$B$45</f>
        <v>0</v>
      </c>
      <c r="L34" s="32">
        <f>$I$34*L39*$B$45</f>
        <v>0</v>
      </c>
      <c r="M34" s="27" t="s">
        <v>22</v>
      </c>
      <c r="N34" s="25">
        <v>0.8379120879120879</v>
      </c>
      <c r="O34" s="51">
        <v>0</v>
      </c>
      <c r="P34" s="32">
        <f>$O$34*P39*$B$45</f>
        <v>0</v>
      </c>
      <c r="Q34" s="32">
        <f>$O$34*Q39*$B$45</f>
        <v>0</v>
      </c>
      <c r="R34" s="27" t="s">
        <v>22</v>
      </c>
      <c r="S34" s="25">
        <v>0.7472826086956521</v>
      </c>
      <c r="T34" s="51">
        <v>0</v>
      </c>
      <c r="U34" s="26">
        <f>$T$34*U39*$B$45</f>
        <v>0</v>
      </c>
      <c r="V34" s="27" t="s">
        <v>22</v>
      </c>
      <c r="W34" s="25">
        <v>0.8379120879120879</v>
      </c>
      <c r="X34" s="12">
        <v>0</v>
      </c>
      <c r="Y34" s="26">
        <f>$X$34*Y39*$B$45</f>
        <v>0</v>
      </c>
    </row>
    <row r="35" spans="1:25" ht="12.75">
      <c r="A35" s="66" t="s">
        <v>58</v>
      </c>
      <c r="B35" s="66"/>
      <c r="C35" s="66"/>
      <c r="D35" s="66"/>
      <c r="E35" s="66"/>
      <c r="F35" s="66"/>
      <c r="G35" s="9" t="s">
        <v>22</v>
      </c>
      <c r="H35" s="10">
        <v>0.8379120879120879</v>
      </c>
      <c r="I35" s="12">
        <v>0</v>
      </c>
      <c r="J35" s="32">
        <f>$I$35*J39*$B$45</f>
        <v>0</v>
      </c>
      <c r="K35" s="32">
        <f>$I$35*K39*$B$45</f>
        <v>0</v>
      </c>
      <c r="L35" s="32">
        <f>$I$35*L39*$B$45</f>
        <v>0</v>
      </c>
      <c r="M35" s="27" t="s">
        <v>22</v>
      </c>
      <c r="N35" s="25">
        <v>0.8379120879120879</v>
      </c>
      <c r="O35" s="51">
        <v>0</v>
      </c>
      <c r="P35" s="32">
        <f>$O$35*P39*$B$45</f>
        <v>0</v>
      </c>
      <c r="Q35" s="32">
        <f>$O$35*Q39*$B$45</f>
        <v>0</v>
      </c>
      <c r="R35" s="27" t="s">
        <v>22</v>
      </c>
      <c r="S35" s="25">
        <v>0.7472826086956521</v>
      </c>
      <c r="T35" s="51">
        <v>0</v>
      </c>
      <c r="U35" s="26">
        <f>$T$35*U39*$B$45</f>
        <v>0</v>
      </c>
      <c r="V35" s="27" t="s">
        <v>22</v>
      </c>
      <c r="W35" s="25">
        <v>0.8379120879120879</v>
      </c>
      <c r="X35" s="12">
        <v>0</v>
      </c>
      <c r="Y35" s="26">
        <f>$X$35*Y39*$B$45</f>
        <v>0</v>
      </c>
    </row>
    <row r="36" spans="1:25" ht="12.75">
      <c r="A36" s="68" t="s">
        <v>43</v>
      </c>
      <c r="B36" s="68"/>
      <c r="C36" s="68"/>
      <c r="D36" s="68"/>
      <c r="E36" s="68"/>
      <c r="F36" s="68"/>
      <c r="G36" s="11"/>
      <c r="H36" s="6">
        <f>SUM(H38:H40)</f>
        <v>114.22570239999999</v>
      </c>
      <c r="I36" s="46">
        <v>0.62</v>
      </c>
      <c r="J36" s="32">
        <f>$I$36*J39*$B$45</f>
        <v>3304.848</v>
      </c>
      <c r="K36" s="32">
        <f>$I$36*K39*$B$45</f>
        <v>3086.112</v>
      </c>
      <c r="L36" s="32">
        <f>$I$36*L39*$B$45</f>
        <v>3942.456</v>
      </c>
      <c r="M36" s="27" t="s">
        <v>22</v>
      </c>
      <c r="N36" s="25">
        <v>0.8379120879120879</v>
      </c>
      <c r="O36" s="52">
        <v>0.62</v>
      </c>
      <c r="P36" s="32">
        <f>$O$36*P39*$B$45</f>
        <v>1511.808</v>
      </c>
      <c r="Q36" s="32">
        <f>$O$36*Q39*$B$45</f>
        <v>2118.912</v>
      </c>
      <c r="R36" s="27" t="s">
        <v>22</v>
      </c>
      <c r="S36" s="25">
        <v>0.7472826086956521</v>
      </c>
      <c r="T36" s="52">
        <v>0.62</v>
      </c>
      <c r="U36" s="26">
        <f>$T$36*U39*$B$45</f>
        <v>3209.6159999999995</v>
      </c>
      <c r="V36" s="27" t="s">
        <v>22</v>
      </c>
      <c r="W36" s="25">
        <v>0.8379120879120879</v>
      </c>
      <c r="X36" s="46">
        <v>0</v>
      </c>
      <c r="Y36" s="26">
        <f>$X$36*Y39*$B$45</f>
        <v>0</v>
      </c>
    </row>
    <row r="37" spans="1:25" ht="12.75">
      <c r="A37" s="73" t="s">
        <v>59</v>
      </c>
      <c r="B37" s="74"/>
      <c r="C37" s="74"/>
      <c r="D37" s="74"/>
      <c r="E37" s="74"/>
      <c r="F37" s="75"/>
      <c r="G37" s="11"/>
      <c r="H37" s="6"/>
      <c r="I37" s="46">
        <v>1.09</v>
      </c>
      <c r="J37" s="33">
        <f>$I$37*J39*$B$45</f>
        <v>5810.136</v>
      </c>
      <c r="K37" s="33">
        <f>$I$37*K39*$B$45</f>
        <v>5425.584000000001</v>
      </c>
      <c r="L37" s="33">
        <f>$I$37*L39*$B$45</f>
        <v>6931.092000000001</v>
      </c>
      <c r="M37" s="28"/>
      <c r="N37" s="30">
        <f>SUM(N38:N40)</f>
        <v>114.22570239999999</v>
      </c>
      <c r="O37" s="52">
        <v>1.15</v>
      </c>
      <c r="P37" s="33">
        <f>$O$37*P39*$B$45</f>
        <v>2804.16</v>
      </c>
      <c r="Q37" s="33">
        <f>$O$37*Q39*$B$45</f>
        <v>3930.24</v>
      </c>
      <c r="R37" s="28"/>
      <c r="S37" s="22">
        <f>SUM(S38:S40)</f>
        <v>114.38202879999999</v>
      </c>
      <c r="T37" s="52">
        <v>1.15</v>
      </c>
      <c r="U37" s="33">
        <f>T37*$U$39*$B$45</f>
        <v>5953.32</v>
      </c>
      <c r="V37" s="28"/>
      <c r="W37" s="30">
        <f>SUM(W38:W40)</f>
        <v>114.22570239999999</v>
      </c>
      <c r="X37" s="46">
        <v>1.09</v>
      </c>
      <c r="Y37" s="33">
        <f>$X$37*Y39*$B$45</f>
        <v>6707.424</v>
      </c>
    </row>
    <row r="38" spans="1:29" ht="12.75">
      <c r="A38" s="71" t="s">
        <v>28</v>
      </c>
      <c r="B38" s="71"/>
      <c r="C38" s="71"/>
      <c r="D38" s="71"/>
      <c r="E38" s="71"/>
      <c r="F38" s="71"/>
      <c r="G38" s="15"/>
      <c r="H38" s="16">
        <f>H29+H24+H15+H10</f>
        <v>99.99999999999999</v>
      </c>
      <c r="I38" s="47"/>
      <c r="J38" s="23">
        <f>J29+J24+J15+J10+J37</f>
        <v>82674.504</v>
      </c>
      <c r="K38" s="23">
        <f>K29+K24+K15+K10+K37</f>
        <v>77202.576</v>
      </c>
      <c r="L38" s="23">
        <f>L29+L24+L15+L10+L37</f>
        <v>98624.98800000001</v>
      </c>
      <c r="M38" s="34"/>
      <c r="N38" s="35">
        <f>N29+N24+N15+N10</f>
        <v>99.99999999999999</v>
      </c>
      <c r="O38" s="52"/>
      <c r="P38" s="23">
        <f>P29+P24+P15+P10+P37</f>
        <v>36844.224</v>
      </c>
      <c r="Q38" s="23">
        <f>Q29+Q24+Q15+Q10+Q37</f>
        <v>51639.935999999994</v>
      </c>
      <c r="R38" s="30"/>
      <c r="S38" s="35">
        <f>S29+S24+S15+S10</f>
        <v>99.99999999999999</v>
      </c>
      <c r="T38" s="52"/>
      <c r="U38" s="23">
        <f>U29+U24+U15+U10+U37</f>
        <v>78221.448</v>
      </c>
      <c r="V38" s="34"/>
      <c r="W38" s="35">
        <f>W29+W24+W15+W10</f>
        <v>99.99999999999999</v>
      </c>
      <c r="X38" s="47"/>
      <c r="Y38" s="23">
        <f>Y29+Y24+Y15+Y10+Y37</f>
        <v>91627.10399999999</v>
      </c>
      <c r="AA38" s="54">
        <f>J38+K38+L38+P38+Q38+U38+Y38</f>
        <v>516834.77999999997</v>
      </c>
      <c r="AC38" s="1">
        <f>AA38/12*0.05</f>
        <v>2153.4782499999997</v>
      </c>
    </row>
    <row r="39" spans="1:25" ht="12.75">
      <c r="A39" s="71" t="s">
        <v>29</v>
      </c>
      <c r="B39" s="71"/>
      <c r="C39" s="71"/>
      <c r="D39" s="71"/>
      <c r="E39" s="71"/>
      <c r="F39" s="71"/>
      <c r="G39" s="15"/>
      <c r="H39" s="15"/>
      <c r="I39" s="48"/>
      <c r="J39" s="23">
        <v>444.2</v>
      </c>
      <c r="K39" s="23">
        <v>414.8</v>
      </c>
      <c r="L39" s="23">
        <v>529.9</v>
      </c>
      <c r="M39" s="34"/>
      <c r="N39" s="34"/>
      <c r="O39" s="53"/>
      <c r="P39" s="23">
        <v>203.2</v>
      </c>
      <c r="Q39" s="23">
        <v>284.8</v>
      </c>
      <c r="R39" s="36"/>
      <c r="S39" s="36"/>
      <c r="T39" s="53"/>
      <c r="U39" s="37">
        <v>431.4</v>
      </c>
      <c r="V39" s="34"/>
      <c r="W39" s="34"/>
      <c r="X39" s="48"/>
      <c r="Y39" s="23">
        <v>512.8</v>
      </c>
    </row>
    <row r="40" spans="1:25" s="17" customFormat="1" ht="25.5" customHeight="1">
      <c r="A40" s="72" t="s">
        <v>60</v>
      </c>
      <c r="B40" s="72"/>
      <c r="C40" s="72"/>
      <c r="D40" s="72"/>
      <c r="E40" s="72"/>
      <c r="F40" s="72"/>
      <c r="G40" s="4"/>
      <c r="H40" s="4">
        <f>7.28*1.416*1.2*1.15</f>
        <v>14.225702399999998</v>
      </c>
      <c r="I40" s="49">
        <f>I15+I24+I29+I36+I37</f>
        <v>15.51</v>
      </c>
      <c r="J40" s="38">
        <f>J38/12/J39</f>
        <v>15.510000000000002</v>
      </c>
      <c r="K40" s="38">
        <f>K38/12/K39</f>
        <v>15.51</v>
      </c>
      <c r="L40" s="38">
        <f>L38/12/L39</f>
        <v>15.510000000000003</v>
      </c>
      <c r="M40" s="38"/>
      <c r="N40" s="38">
        <f>7.28*1.416*1.2*1.15</f>
        <v>14.225702399999998</v>
      </c>
      <c r="O40" s="49">
        <f>O15+O24+O29+O36+O37</f>
        <v>15.110000000000001</v>
      </c>
      <c r="P40" s="38">
        <f>P38/12/P39</f>
        <v>15.110000000000003</v>
      </c>
      <c r="Q40" s="38">
        <f>Q38/12/Q39</f>
        <v>15.109999999999998</v>
      </c>
      <c r="R40" s="39"/>
      <c r="S40" s="38">
        <f>7.36*1.416*1.2*1.15</f>
        <v>14.382028799999997</v>
      </c>
      <c r="T40" s="49">
        <f>T15+T24+T29+T36+T37</f>
        <v>15.110000000000001</v>
      </c>
      <c r="U40" s="38">
        <f>U38/12/U39</f>
        <v>15.110000000000003</v>
      </c>
      <c r="V40" s="38"/>
      <c r="W40" s="38">
        <f>7.28*1.416*1.2*1.15</f>
        <v>14.225702399999998</v>
      </c>
      <c r="X40" s="49">
        <f>X15+X24+X29+X36+X37</f>
        <v>14.89</v>
      </c>
      <c r="Y40" s="38">
        <f>Y38/12/Y39</f>
        <v>14.89</v>
      </c>
    </row>
    <row r="41" spans="18:21" ht="12.75">
      <c r="R41" s="40"/>
      <c r="S41" s="40"/>
      <c r="T41" s="40"/>
      <c r="U41" s="40"/>
    </row>
    <row r="42" spans="18:21" ht="12.75" customHeight="1" hidden="1">
      <c r="R42" s="40"/>
      <c r="S42" s="40"/>
      <c r="T42" s="40"/>
      <c r="U42" s="40"/>
    </row>
    <row r="45" spans="1:2" ht="12.75">
      <c r="A45" s="1" t="s">
        <v>44</v>
      </c>
      <c r="B45" s="1">
        <v>12</v>
      </c>
    </row>
  </sheetData>
  <sheetProtection/>
  <mergeCells count="41">
    <mergeCell ref="A33:F33"/>
    <mergeCell ref="A28:F28"/>
    <mergeCell ref="A29:F29"/>
    <mergeCell ref="A20:F20"/>
    <mergeCell ref="A16:F16"/>
    <mergeCell ref="A17:F17"/>
    <mergeCell ref="A22:F22"/>
    <mergeCell ref="A23:F23"/>
    <mergeCell ref="A21:F21"/>
    <mergeCell ref="A39:F39"/>
    <mergeCell ref="A40:F40"/>
    <mergeCell ref="A30:F30"/>
    <mergeCell ref="A31:F31"/>
    <mergeCell ref="A32:F32"/>
    <mergeCell ref="A38:F38"/>
    <mergeCell ref="A37:F37"/>
    <mergeCell ref="A36:F36"/>
    <mergeCell ref="A34:F34"/>
    <mergeCell ref="A35:F35"/>
    <mergeCell ref="A26:F26"/>
    <mergeCell ref="A24:F24"/>
    <mergeCell ref="A25:F25"/>
    <mergeCell ref="A27:F27"/>
    <mergeCell ref="A18:F18"/>
    <mergeCell ref="A19:F19"/>
    <mergeCell ref="A14:F14"/>
    <mergeCell ref="A15:F15"/>
    <mergeCell ref="A10:F10"/>
    <mergeCell ref="A11:F11"/>
    <mergeCell ref="A1:I1"/>
    <mergeCell ref="A2:I2"/>
    <mergeCell ref="A3:I3"/>
    <mergeCell ref="A4:I4"/>
    <mergeCell ref="A12:F12"/>
    <mergeCell ref="G7:Y7"/>
    <mergeCell ref="A7:F9"/>
    <mergeCell ref="G8:L8"/>
    <mergeCell ref="M8:Q8"/>
    <mergeCell ref="R8:U8"/>
    <mergeCell ref="A13:F13"/>
    <mergeCell ref="V8:Y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2014-02-20T12:58:24Z</cp:lastPrinted>
  <dcterms:modified xsi:type="dcterms:W3CDTF">2014-02-20T12:58:28Z</dcterms:modified>
  <cp:category/>
  <cp:version/>
  <cp:contentType/>
  <cp:contentStatus/>
</cp:coreProperties>
</file>